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85" windowWidth="24120" windowHeight="10935" activeTab="0"/>
  </bookViews>
  <sheets>
    <sheet name="Calcul_du_Treuil" sheetId="1" r:id="rId1"/>
  </sheets>
  <definedNames>
    <definedName name="_xlfn.SINGLE" hidden="1">#NAME?</definedName>
    <definedName name="Boat_craft_on_the_water">'Calcul_du_Treuil'!$G$7</definedName>
    <definedName name="_xlnm.Print_Area" localSheetId="0">'Calcul_du_Treuil'!$A$1:$J$36</definedName>
  </definedNames>
  <calcPr fullCalcOnLoad="1"/>
</workbook>
</file>

<file path=xl/sharedStrings.xml><?xml version="1.0" encoding="utf-8"?>
<sst xmlns="http://schemas.openxmlformats.org/spreadsheetml/2006/main" count="52" uniqueCount="46">
  <si>
    <t>DETERMINATION OF THE WINCH EFFORT IN PULLING USE</t>
  </si>
  <si>
    <t>Customer Datas</t>
  </si>
  <si>
    <t>HUCHEZ Datas</t>
  </si>
  <si>
    <t>Legend :</t>
  </si>
  <si>
    <t>Mass in kg to displace</t>
  </si>
  <si>
    <t>Nature of the bond</t>
  </si>
  <si>
    <t>Cells to complete</t>
  </si>
  <si>
    <t>Mass in ton(s)</t>
  </si>
  <si>
    <t>Associated Friction Ratio</t>
  </si>
  <si>
    <t>Slope in %</t>
  </si>
  <si>
    <t>Safety Ratio</t>
  </si>
  <si>
    <t>Results</t>
  </si>
  <si>
    <t>Slope angle in °</t>
  </si>
  <si>
    <t>* Datas from HARVARD conference in 1942</t>
  </si>
  <si>
    <t>Nature de la liaison</t>
  </si>
  <si>
    <t>Coef</t>
  </si>
  <si>
    <t>CALCULATED RESULTS</t>
  </si>
  <si>
    <t>Mass to displace</t>
  </si>
  <si>
    <t>Associated Friction Ratio in %</t>
  </si>
  <si>
    <t>Friction in kg/Ton</t>
  </si>
  <si>
    <t>Effort on the winch</t>
  </si>
  <si>
    <t>ie effort in Ton</t>
  </si>
  <si>
    <t>GRAPHICS RESULTS</t>
  </si>
  <si>
    <t>Effort in the winch</t>
  </si>
  <si>
    <t>or</t>
  </si>
  <si>
    <t>Slope :</t>
  </si>
  <si>
    <t>for friction</t>
  </si>
  <si>
    <t>Boat, craft on the water</t>
  </si>
  <si>
    <t>Railways in very good conditions</t>
  </si>
  <si>
    <t>Railways in fair conditions</t>
  </si>
  <si>
    <t>Railways in bad conditions</t>
  </si>
  <si>
    <t>Railways in very bad conditions</t>
  </si>
  <si>
    <t>On rollers</t>
  </si>
  <si>
    <t>Wheel(s) on hard ground or concrete</t>
  </si>
  <si>
    <t>Wheel(s) on bitumen (macadam)</t>
  </si>
  <si>
    <t>Wheel(s) on clay ground</t>
  </si>
  <si>
    <t>Wheel(s) on dusty ground and light gravel</t>
  </si>
  <si>
    <t>Wheel(s) on soft ground or ruts</t>
  </si>
  <si>
    <t>Wheel(s) on muddy and wet ground*</t>
  </si>
  <si>
    <t>Wheel(s) in ruts soft, non stabilized*</t>
  </si>
  <si>
    <t>Wheel(s) in plowed or poorly compacted*</t>
  </si>
  <si>
    <t>Wheel(s) in sand or loose gravel*</t>
  </si>
  <si>
    <t>Wheel(s) in soft mud with ruts*</t>
  </si>
  <si>
    <t>NIL</t>
  </si>
  <si>
    <t>or at</t>
  </si>
  <si>
    <t xml:space="preserve"> </t>
  </si>
</sst>
</file>

<file path=xl/styles.xml><?xml version="1.0" encoding="utf-8"?>
<styleSheet xmlns="http://schemas.openxmlformats.org/spreadsheetml/2006/main">
  <numFmts count="32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#&quot; daN&quot;"/>
    <numFmt numFmtId="181" formatCode="0.00&quot; T&quot;"/>
    <numFmt numFmtId="182" formatCode="#,##0.0&quot; T&quot;"/>
    <numFmt numFmtId="183" formatCode="0.00,&quot; °&quot;"/>
    <numFmt numFmtId="184" formatCode="0.00&quot; Deg&quot;"/>
    <numFmt numFmtId="185" formatCode="0.0%"/>
    <numFmt numFmtId="186" formatCode="0&quot; Kg/T&quot;"/>
    <numFmt numFmtId="187" formatCode="#,###&quot; Kg&quot;"/>
  </numFmts>
  <fonts count="63">
    <font>
      <sz val="12"/>
      <color rgb="FF000000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u val="single"/>
      <sz val="14"/>
      <color indexed="8"/>
      <name val="Arial"/>
      <family val="2"/>
    </font>
    <font>
      <b/>
      <sz val="10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u val="single"/>
      <sz val="14"/>
      <color indexed="8"/>
      <name val="Arial"/>
      <family val="2"/>
    </font>
    <font>
      <b/>
      <sz val="12"/>
      <color indexed="8"/>
      <name val="Times New Roman"/>
      <family val="1"/>
    </font>
    <font>
      <sz val="11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Wingdings 3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b/>
      <u val="single"/>
      <sz val="14"/>
      <color rgb="FF000000"/>
      <name val="Arial"/>
      <family val="2"/>
    </font>
    <font>
      <b/>
      <sz val="10"/>
      <color rgb="FF000000"/>
      <name val="Arial"/>
      <family val="2"/>
    </font>
    <font>
      <b/>
      <sz val="16"/>
      <color rgb="FF000000"/>
      <name val="Arial"/>
      <family val="2"/>
    </font>
    <font>
      <b/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color rgb="FF000000"/>
      <name val="Arial"/>
      <family val="2"/>
    </font>
    <font>
      <u val="single"/>
      <sz val="14"/>
      <color rgb="FF000000"/>
      <name val="Arial"/>
      <family val="2"/>
    </font>
    <font>
      <b/>
      <sz val="12"/>
      <color rgb="FF000000"/>
      <name val="Times New Roman"/>
      <family val="1"/>
    </font>
    <font>
      <sz val="11"/>
      <color rgb="FF000000"/>
      <name val="Arial"/>
      <family val="2"/>
    </font>
    <font>
      <b/>
      <sz val="10"/>
      <color rgb="FF000000"/>
      <name val="Times New Roman"/>
      <family val="1"/>
    </font>
    <font>
      <sz val="10"/>
      <color rgb="FF000000"/>
      <name val="Wingdings 3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/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0" borderId="2" applyNumberFormat="0" applyFill="0" applyAlignment="0" applyProtection="0"/>
    <xf numFmtId="179" fontId="33" fillId="0" borderId="0" applyFont="0" applyFill="0" applyBorder="0" applyAlignment="0" applyProtection="0"/>
    <xf numFmtId="0" fontId="41" fillId="24" borderId="3" applyNumberFormat="0" applyAlignment="0" applyProtection="0"/>
    <xf numFmtId="0" fontId="33" fillId="25" borderId="4" applyNumberFormat="0" applyFont="0" applyAlignment="0" applyProtection="0"/>
    <xf numFmtId="0" fontId="42" fillId="26" borderId="0" applyNumberFormat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9" fontId="33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77" fontId="33" fillId="0" borderId="0" applyFont="0" applyFill="0" applyBorder="0" applyAlignment="0" applyProtection="0"/>
    <xf numFmtId="0" fontId="48" fillId="20" borderId="9" applyNumberFormat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  <xf numFmtId="178" fontId="33" fillId="0" borderId="0" applyFont="0" applyFill="0" applyBorder="0" applyAlignment="0" applyProtection="0"/>
    <xf numFmtId="176" fontId="33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187" fontId="51" fillId="33" borderId="10" xfId="0" applyNumberFormat="1" applyFont="1" applyFill="1" applyBorder="1" applyAlignment="1" applyProtection="1">
      <alignment horizontal="center" vertical="center"/>
      <protection locked="0"/>
    </xf>
    <xf numFmtId="185" fontId="51" fillId="33" borderId="11" xfId="0" applyNumberFormat="1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184" fontId="51" fillId="34" borderId="12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vertical="center"/>
      <protection/>
    </xf>
    <xf numFmtId="0" fontId="51" fillId="0" borderId="0" xfId="0" applyFont="1" applyAlignment="1" applyProtection="1">
      <alignment/>
      <protection/>
    </xf>
    <xf numFmtId="0" fontId="51" fillId="0" borderId="13" xfId="0" applyFont="1" applyBorder="1" applyAlignment="1" applyProtection="1">
      <alignment horizontal="center" vertical="center"/>
      <protection/>
    </xf>
    <xf numFmtId="0" fontId="51" fillId="0" borderId="0" xfId="0" applyFont="1" applyAlignment="1" applyProtection="1">
      <alignment horizontal="center"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51" fillId="0" borderId="13" xfId="0" applyFont="1" applyBorder="1" applyAlignment="1" applyProtection="1">
      <alignment vertical="center"/>
      <protection/>
    </xf>
    <xf numFmtId="0" fontId="52" fillId="0" borderId="13" xfId="0" applyFont="1" applyBorder="1" applyAlignment="1" applyProtection="1">
      <alignment horizontal="center" vertical="center"/>
      <protection/>
    </xf>
    <xf numFmtId="0" fontId="51" fillId="0" borderId="15" xfId="0" applyFont="1" applyBorder="1" applyAlignment="1" applyProtection="1">
      <alignment vertical="center"/>
      <protection/>
    </xf>
    <xf numFmtId="0" fontId="50" fillId="0" borderId="16" xfId="0" applyFont="1" applyBorder="1" applyAlignment="1" applyProtection="1">
      <alignment vertical="center"/>
      <protection/>
    </xf>
    <xf numFmtId="0" fontId="51" fillId="0" borderId="17" xfId="0" applyFont="1" applyBorder="1" applyAlignment="1" applyProtection="1">
      <alignment vertical="center"/>
      <protection/>
    </xf>
    <xf numFmtId="0" fontId="51" fillId="0" borderId="18" xfId="0" applyFont="1" applyBorder="1" applyAlignment="1" applyProtection="1">
      <alignment vertical="center"/>
      <protection/>
    </xf>
    <xf numFmtId="187" fontId="53" fillId="35" borderId="11" xfId="0" applyNumberFormat="1" applyFont="1" applyFill="1" applyBorder="1" applyAlignment="1" applyProtection="1">
      <alignment horizontal="center" vertical="center"/>
      <protection/>
    </xf>
    <xf numFmtId="0" fontId="51" fillId="0" borderId="19" xfId="0" applyFont="1" applyBorder="1" applyAlignment="1" applyProtection="1">
      <alignment vertical="center"/>
      <protection/>
    </xf>
    <xf numFmtId="182" fontId="53" fillId="35" borderId="12" xfId="0" applyNumberFormat="1" applyFont="1" applyFill="1" applyBorder="1" applyAlignment="1" applyProtection="1">
      <alignment horizontal="center" vertical="center"/>
      <protection/>
    </xf>
    <xf numFmtId="0" fontId="51" fillId="0" borderId="20" xfId="0" applyFont="1" applyBorder="1" applyAlignment="1" applyProtection="1">
      <alignment vertical="center"/>
      <protection/>
    </xf>
    <xf numFmtId="186" fontId="53" fillId="0" borderId="0" xfId="0" applyNumberFormat="1" applyFont="1" applyFill="1" applyAlignment="1" applyProtection="1">
      <alignment horizontal="left" vertical="center"/>
      <protection/>
    </xf>
    <xf numFmtId="185" fontId="53" fillId="35" borderId="11" xfId="0" applyNumberFormat="1" applyFont="1" applyFill="1" applyBorder="1" applyAlignment="1" applyProtection="1">
      <alignment horizontal="center" vertical="center"/>
      <protection/>
    </xf>
    <xf numFmtId="0" fontId="51" fillId="34" borderId="0" xfId="0" applyFont="1" applyFill="1" applyAlignment="1" applyProtection="1">
      <alignment vertical="center"/>
      <protection/>
    </xf>
    <xf numFmtId="0" fontId="51" fillId="34" borderId="0" xfId="0" applyFont="1" applyFill="1" applyAlignment="1" applyProtection="1">
      <alignment horizontal="center" vertical="center"/>
      <protection/>
    </xf>
    <xf numFmtId="184" fontId="53" fillId="35" borderId="12" xfId="0" applyNumberFormat="1" applyFont="1" applyFill="1" applyBorder="1" applyAlignment="1" applyProtection="1">
      <alignment horizontal="center" vertical="center"/>
      <protection/>
    </xf>
    <xf numFmtId="0" fontId="53" fillId="34" borderId="11" xfId="0" applyFont="1" applyFill="1" applyBorder="1" applyAlignment="1" applyProtection="1">
      <alignment horizontal="left" vertical="center"/>
      <protection/>
    </xf>
    <xf numFmtId="180" fontId="54" fillId="35" borderId="21" xfId="0" applyNumberFormat="1" applyFont="1" applyFill="1" applyBorder="1" applyAlignment="1" applyProtection="1">
      <alignment horizontal="center" vertical="center"/>
      <protection/>
    </xf>
    <xf numFmtId="181" fontId="55" fillId="35" borderId="12" xfId="0" applyNumberFormat="1" applyFont="1" applyFill="1" applyBorder="1" applyAlignment="1" applyProtection="1">
      <alignment horizontal="center" vertical="center"/>
      <protection/>
    </xf>
    <xf numFmtId="0" fontId="50" fillId="0" borderId="22" xfId="0" applyFont="1" applyBorder="1" applyAlignment="1" applyProtection="1">
      <alignment vertical="center"/>
      <protection/>
    </xf>
    <xf numFmtId="0" fontId="51" fillId="0" borderId="23" xfId="0" applyFont="1" applyBorder="1" applyAlignment="1" applyProtection="1">
      <alignment vertical="center"/>
      <protection/>
    </xf>
    <xf numFmtId="0" fontId="51" fillId="0" borderId="24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horizontal="center"/>
      <protection/>
    </xf>
    <xf numFmtId="0" fontId="50" fillId="35" borderId="14" xfId="0" applyFont="1" applyFill="1" applyBorder="1" applyAlignment="1" applyProtection="1">
      <alignment vertical="center"/>
      <protection/>
    </xf>
    <xf numFmtId="0" fontId="51" fillId="35" borderId="13" xfId="0" applyFont="1" applyFill="1" applyBorder="1" applyAlignment="1" applyProtection="1">
      <alignment vertical="center"/>
      <protection/>
    </xf>
    <xf numFmtId="0" fontId="51" fillId="35" borderId="13" xfId="0" applyFont="1" applyFill="1" applyBorder="1" applyAlignment="1" applyProtection="1">
      <alignment horizontal="center" vertical="center"/>
      <protection/>
    </xf>
    <xf numFmtId="0" fontId="52" fillId="35" borderId="13" xfId="0" applyFont="1" applyFill="1" applyBorder="1" applyAlignment="1" applyProtection="1">
      <alignment horizontal="center" vertical="center"/>
      <protection/>
    </xf>
    <xf numFmtId="0" fontId="57" fillId="35" borderId="13" xfId="0" applyFont="1" applyFill="1" applyBorder="1" applyAlignment="1" applyProtection="1">
      <alignment horizontal="left" vertical="center"/>
      <protection/>
    </xf>
    <xf numFmtId="0" fontId="51" fillId="35" borderId="15" xfId="0" applyFont="1" applyFill="1" applyBorder="1" applyAlignment="1" applyProtection="1">
      <alignment vertical="center"/>
      <protection/>
    </xf>
    <xf numFmtId="0" fontId="50" fillId="35" borderId="16" xfId="0" applyFont="1" applyFill="1" applyBorder="1" applyAlignment="1" applyProtection="1">
      <alignment vertical="center"/>
      <protection/>
    </xf>
    <xf numFmtId="0" fontId="51" fillId="35" borderId="0" xfId="0" applyFont="1" applyFill="1" applyAlignment="1" applyProtection="1">
      <alignment vertical="center"/>
      <protection/>
    </xf>
    <xf numFmtId="0" fontId="51" fillId="35" borderId="0" xfId="0" applyFont="1" applyFill="1" applyAlignment="1" applyProtection="1">
      <alignment horizontal="center" vertical="center"/>
      <protection/>
    </xf>
    <xf numFmtId="0" fontId="51" fillId="35" borderId="0" xfId="0" applyFont="1" applyFill="1" applyAlignment="1" applyProtection="1">
      <alignment horizontal="right" vertical="center"/>
      <protection/>
    </xf>
    <xf numFmtId="180" fontId="54" fillId="35" borderId="0" xfId="0" applyNumberFormat="1" applyFont="1" applyFill="1" applyAlignment="1" applyProtection="1">
      <alignment horizontal="left" vertical="center"/>
      <protection/>
    </xf>
    <xf numFmtId="0" fontId="55" fillId="35" borderId="0" xfId="0" applyFont="1" applyFill="1" applyAlignment="1" applyProtection="1">
      <alignment horizontal="left" vertical="center"/>
      <protection/>
    </xf>
    <xf numFmtId="0" fontId="51" fillId="35" borderId="17" xfId="0" applyFont="1" applyFill="1" applyBorder="1" applyAlignment="1" applyProtection="1">
      <alignment horizontal="center" vertical="center"/>
      <protection/>
    </xf>
    <xf numFmtId="181" fontId="56" fillId="35" borderId="0" xfId="0" applyNumberFormat="1" applyFont="1" applyFill="1" applyAlignment="1" applyProtection="1">
      <alignment horizontal="left" vertical="center"/>
      <protection/>
    </xf>
    <xf numFmtId="182" fontId="56" fillId="35" borderId="0" xfId="0" applyNumberFormat="1" applyFont="1" applyFill="1" applyAlignment="1" applyProtection="1">
      <alignment horizontal="center" vertical="top"/>
      <protection/>
    </xf>
    <xf numFmtId="0" fontId="58" fillId="35" borderId="0" xfId="0" applyFont="1" applyFill="1" applyAlignment="1" applyProtection="1">
      <alignment horizontal="left" vertical="center"/>
      <protection/>
    </xf>
    <xf numFmtId="183" fontId="57" fillId="35" borderId="0" xfId="0" applyNumberFormat="1" applyFont="1" applyFill="1" applyAlignment="1" applyProtection="1">
      <alignment horizontal="left" vertical="center"/>
      <protection/>
    </xf>
    <xf numFmtId="184" fontId="55" fillId="35" borderId="0" xfId="0" applyNumberFormat="1" applyFont="1" applyFill="1" applyAlignment="1" applyProtection="1">
      <alignment horizontal="right" vertical="center"/>
      <protection/>
    </xf>
    <xf numFmtId="185" fontId="55" fillId="35" borderId="17" xfId="0" applyNumberFormat="1" applyFont="1" applyFill="1" applyBorder="1" applyAlignment="1" applyProtection="1">
      <alignment horizontal="left" vertical="center"/>
      <protection/>
    </xf>
    <xf numFmtId="185" fontId="59" fillId="0" borderId="0" xfId="0" applyNumberFormat="1" applyFont="1" applyAlignment="1" applyProtection="1">
      <alignment horizontal="left" vertical="center"/>
      <protection/>
    </xf>
    <xf numFmtId="186" fontId="53" fillId="35" borderId="0" xfId="0" applyNumberFormat="1" applyFont="1" applyFill="1" applyAlignment="1" applyProtection="1">
      <alignment horizontal="right" vertical="center"/>
      <protection/>
    </xf>
    <xf numFmtId="0" fontId="51" fillId="35" borderId="0" xfId="0" applyFont="1" applyFill="1" applyAlignment="1" applyProtection="1">
      <alignment horizontal="left" vertical="center"/>
      <protection/>
    </xf>
    <xf numFmtId="0" fontId="50" fillId="35" borderId="22" xfId="0" applyFont="1" applyFill="1" applyBorder="1" applyAlignment="1" applyProtection="1">
      <alignment vertical="center"/>
      <protection/>
    </xf>
    <xf numFmtId="0" fontId="51" fillId="35" borderId="23" xfId="0" applyFont="1" applyFill="1" applyBorder="1" applyAlignment="1" applyProtection="1">
      <alignment vertical="center"/>
      <protection/>
    </xf>
    <xf numFmtId="0" fontId="51" fillId="35" borderId="23" xfId="0" applyFont="1" applyFill="1" applyBorder="1" applyAlignment="1" applyProtection="1">
      <alignment horizontal="center" vertical="center"/>
      <protection/>
    </xf>
    <xf numFmtId="0" fontId="51" fillId="35" borderId="24" xfId="0" applyFont="1" applyFill="1" applyBorder="1" applyAlignment="1" applyProtection="1">
      <alignment horizontal="center" vertical="center"/>
      <protection/>
    </xf>
    <xf numFmtId="0" fontId="51" fillId="0" borderId="25" xfId="0" applyFont="1" applyBorder="1" applyAlignment="1" applyProtection="1">
      <alignment vertical="center"/>
      <protection/>
    </xf>
    <xf numFmtId="0" fontId="51" fillId="0" borderId="16" xfId="0" applyFont="1" applyBorder="1" applyAlignment="1" applyProtection="1">
      <alignment vertical="center"/>
      <protection/>
    </xf>
    <xf numFmtId="0" fontId="51" fillId="35" borderId="25" xfId="0" applyFont="1" applyFill="1" applyBorder="1" applyAlignment="1" applyProtection="1">
      <alignment vertical="center"/>
      <protection/>
    </xf>
    <xf numFmtId="0" fontId="51" fillId="0" borderId="26" xfId="0" applyFont="1" applyBorder="1" applyAlignment="1" applyProtection="1">
      <alignment horizontal="center" vertical="center"/>
      <protection/>
    </xf>
    <xf numFmtId="182" fontId="51" fillId="34" borderId="12" xfId="0" applyNumberFormat="1" applyFont="1" applyFill="1" applyBorder="1" applyAlignment="1" applyProtection="1">
      <alignment horizontal="center" vertical="center"/>
      <protection/>
    </xf>
    <xf numFmtId="0" fontId="51" fillId="0" borderId="17" xfId="0" applyFont="1" applyBorder="1" applyAlignment="1" applyProtection="1">
      <alignment horizontal="center" vertical="center"/>
      <protection/>
    </xf>
    <xf numFmtId="0" fontId="51" fillId="0" borderId="27" xfId="0" applyFont="1" applyBorder="1" applyAlignment="1" applyProtection="1">
      <alignment vertical="center"/>
      <protection/>
    </xf>
    <xf numFmtId="0" fontId="51" fillId="0" borderId="28" xfId="0" applyFont="1" applyBorder="1" applyAlignment="1" applyProtection="1">
      <alignment vertical="center"/>
      <protection/>
    </xf>
    <xf numFmtId="185" fontId="51" fillId="34" borderId="29" xfId="0" applyNumberFormat="1" applyFont="1" applyFill="1" applyBorder="1" applyAlignment="1" applyProtection="1">
      <alignment horizontal="left" vertical="center"/>
      <protection/>
    </xf>
    <xf numFmtId="0" fontId="51" fillId="34" borderId="30" xfId="0" applyFont="1" applyFill="1" applyBorder="1" applyAlignment="1" applyProtection="1">
      <alignment horizontal="center" vertical="center"/>
      <protection/>
    </xf>
    <xf numFmtId="0" fontId="51" fillId="34" borderId="13" xfId="0" applyFont="1" applyFill="1" applyBorder="1" applyAlignment="1" applyProtection="1">
      <alignment horizontal="center" vertical="center"/>
      <protection/>
    </xf>
    <xf numFmtId="0" fontId="51" fillId="34" borderId="31" xfId="0" applyFont="1" applyFill="1" applyBorder="1" applyAlignment="1" applyProtection="1">
      <alignment horizontal="left" vertical="center"/>
      <protection/>
    </xf>
    <xf numFmtId="0" fontId="51" fillId="34" borderId="26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60" fillId="35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61" fillId="0" borderId="32" xfId="0" applyFont="1" applyBorder="1" applyAlignment="1" applyProtection="1">
      <alignment horizontal="left" vertical="center"/>
      <protection/>
    </xf>
    <xf numFmtId="0" fontId="61" fillId="0" borderId="11" xfId="0" applyFont="1" applyBorder="1" applyAlignment="1" applyProtection="1">
      <alignment horizontal="center" vertical="center"/>
      <protection/>
    </xf>
    <xf numFmtId="0" fontId="50" fillId="0" borderId="33" xfId="0" applyFont="1" applyBorder="1" applyAlignment="1" applyProtection="1">
      <alignment vertical="center"/>
      <protection/>
    </xf>
    <xf numFmtId="185" fontId="50" fillId="0" borderId="34" xfId="0" applyNumberFormat="1" applyFont="1" applyBorder="1" applyAlignment="1" applyProtection="1">
      <alignment horizontal="center" vertical="center"/>
      <protection/>
    </xf>
    <xf numFmtId="0" fontId="50" fillId="0" borderId="33" xfId="0" applyFont="1" applyBorder="1" applyAlignment="1" applyProtection="1">
      <alignment horizontal="center" vertical="center"/>
      <protection/>
    </xf>
    <xf numFmtId="0" fontId="50" fillId="0" borderId="35" xfId="0" applyFont="1" applyBorder="1" applyAlignment="1" applyProtection="1">
      <alignment horizontal="center" vertical="center"/>
      <protection/>
    </xf>
    <xf numFmtId="185" fontId="50" fillId="0" borderId="12" xfId="0" applyNumberFormat="1" applyFont="1" applyBorder="1" applyAlignment="1" applyProtection="1">
      <alignment horizontal="center" vertical="center"/>
      <protection/>
    </xf>
    <xf numFmtId="0" fontId="62" fillId="0" borderId="0" xfId="0" applyFont="1" applyAlignment="1" applyProtection="1">
      <alignment horizontal="center" vertical="center"/>
      <protection/>
    </xf>
    <xf numFmtId="0" fontId="56" fillId="35" borderId="17" xfId="0" applyFont="1" applyFill="1" applyBorder="1" applyAlignment="1" applyProtection="1">
      <alignment horizontal="left" vertical="center" readingOrder="1"/>
      <protection/>
    </xf>
    <xf numFmtId="0" fontId="0" fillId="0" borderId="0" xfId="0" applyAlignment="1" applyProtection="1">
      <alignment/>
      <protection/>
    </xf>
    <xf numFmtId="0" fontId="51" fillId="0" borderId="18" xfId="0" applyFont="1" applyFill="1" applyBorder="1" applyAlignment="1" applyProtection="1">
      <alignment horizontal="left" vertical="center"/>
      <protection/>
    </xf>
    <xf numFmtId="0" fontId="51" fillId="0" borderId="19" xfId="0" applyFont="1" applyFill="1" applyBorder="1" applyAlignment="1" applyProtection="1">
      <alignment horizontal="left" vertical="center"/>
      <protection/>
    </xf>
    <xf numFmtId="0" fontId="53" fillId="34" borderId="11" xfId="0" applyFont="1" applyFill="1" applyBorder="1" applyAlignment="1" applyProtection="1">
      <alignment vertical="center"/>
      <protection/>
    </xf>
    <xf numFmtId="185" fontId="53" fillId="34" borderId="21" xfId="0" applyNumberFormat="1" applyFont="1" applyFill="1" applyBorder="1" applyAlignment="1" applyProtection="1">
      <alignment horizontal="left" vertical="center"/>
      <protection/>
    </xf>
    <xf numFmtId="186" fontId="53" fillId="34" borderId="12" xfId="0" applyNumberFormat="1" applyFont="1" applyFill="1" applyBorder="1" applyAlignment="1" applyProtection="1">
      <alignment horizontal="left" vertical="center"/>
      <protection/>
    </xf>
    <xf numFmtId="0" fontId="54" fillId="0" borderId="0" xfId="0" applyFont="1" applyAlignment="1" applyProtection="1">
      <alignment horizontal="center" vertical="center"/>
      <protection/>
    </xf>
    <xf numFmtId="0" fontId="53" fillId="0" borderId="36" xfId="0" applyFont="1" applyFill="1" applyBorder="1" applyAlignment="1" applyProtection="1">
      <alignment horizontal="center" vertical="center"/>
      <protection/>
    </xf>
    <xf numFmtId="0" fontId="53" fillId="0" borderId="28" xfId="0" applyFont="1" applyFill="1" applyBorder="1" applyAlignment="1" applyProtection="1">
      <alignment horizontal="center" vertical="center"/>
      <protection/>
    </xf>
    <xf numFmtId="0" fontId="2" fillId="36" borderId="37" xfId="0" applyFont="1" applyFill="1" applyBorder="1" applyAlignment="1" applyProtection="1">
      <alignment horizontal="left" vertical="center"/>
      <protection locked="0"/>
    </xf>
    <xf numFmtId="0" fontId="2" fillId="36" borderId="38" xfId="0" applyFont="1" applyFill="1" applyBorder="1" applyAlignment="1" applyProtection="1">
      <alignment horizontal="left" vertical="center"/>
      <protection locked="0"/>
    </xf>
    <xf numFmtId="0" fontId="51" fillId="33" borderId="25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47625</xdr:colOff>
      <xdr:row>33</xdr:row>
      <xdr:rowOff>152400</xdr:rowOff>
    </xdr:from>
    <xdr:ext cx="7639050" cy="47625"/>
    <xdr:sp>
      <xdr:nvSpPr>
        <xdr:cNvPr id="1" name="Line 1"/>
        <xdr:cNvSpPr>
          <a:spLocks/>
        </xdr:cNvSpPr>
      </xdr:nvSpPr>
      <xdr:spPr>
        <a:xfrm>
          <a:off x="1200150" y="6772275"/>
          <a:ext cx="7639050" cy="47625"/>
        </a:xfrm>
        <a:custGeom>
          <a:pathLst>
            <a:path h="38103" w="7639053">
              <a:moveTo>
                <a:pt x="0" y="0"/>
              </a:moveTo>
              <a:lnTo>
                <a:pt x="7639053" y="38103"/>
              </a:lnTo>
            </a:path>
          </a:pathLst>
        </a:custGeom>
        <a:noFill/>
        <a:ln w="50804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66675</xdr:colOff>
      <xdr:row>28</xdr:row>
      <xdr:rowOff>19050</xdr:rowOff>
    </xdr:from>
    <xdr:ext cx="7620000" cy="1209675"/>
    <xdr:sp>
      <xdr:nvSpPr>
        <xdr:cNvPr id="2" name="Line 2"/>
        <xdr:cNvSpPr>
          <a:spLocks/>
        </xdr:cNvSpPr>
      </xdr:nvSpPr>
      <xdr:spPr>
        <a:xfrm flipV="1">
          <a:off x="1219200" y="5543550"/>
          <a:ext cx="7620000" cy="1209675"/>
        </a:xfrm>
        <a:custGeom>
          <a:pathLst>
            <a:path h="1133471" w="7619996">
              <a:moveTo>
                <a:pt x="0" y="0"/>
              </a:moveTo>
              <a:lnTo>
                <a:pt x="7619996" y="1133471"/>
              </a:lnTo>
            </a:path>
          </a:pathLst>
        </a:custGeom>
        <a:noFill/>
        <a:ln w="50804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1209675</xdr:colOff>
      <xdr:row>28</xdr:row>
      <xdr:rowOff>171450</xdr:rowOff>
    </xdr:from>
    <xdr:ext cx="152400" cy="819150"/>
    <xdr:sp>
      <xdr:nvSpPr>
        <xdr:cNvPr id="3" name="Line 3"/>
        <xdr:cNvSpPr>
          <a:spLocks/>
        </xdr:cNvSpPr>
      </xdr:nvSpPr>
      <xdr:spPr>
        <a:xfrm flipH="1" flipV="1">
          <a:off x="2362200" y="5695950"/>
          <a:ext cx="152400" cy="819150"/>
        </a:xfrm>
        <a:custGeom>
          <a:pathLst>
            <a:path h="771525" w="142875">
              <a:moveTo>
                <a:pt x="0" y="0"/>
              </a:moveTo>
              <a:lnTo>
                <a:pt x="142875" y="771525"/>
              </a:lnTo>
            </a:path>
          </a:pathLst>
        </a:custGeom>
        <a:noFill/>
        <a:ln w="952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1209675</xdr:colOff>
      <xdr:row>27</xdr:row>
      <xdr:rowOff>161925</xdr:rowOff>
    </xdr:from>
    <xdr:ext cx="1323975" cy="238125"/>
    <xdr:sp>
      <xdr:nvSpPr>
        <xdr:cNvPr id="4" name="Line 4"/>
        <xdr:cNvSpPr>
          <a:spLocks/>
        </xdr:cNvSpPr>
      </xdr:nvSpPr>
      <xdr:spPr>
        <a:xfrm flipV="1">
          <a:off x="2362200" y="5457825"/>
          <a:ext cx="1323975" cy="238125"/>
        </a:xfrm>
        <a:custGeom>
          <a:pathLst>
            <a:path h="200025" w="1314449">
              <a:moveTo>
                <a:pt x="0" y="0"/>
              </a:moveTo>
              <a:lnTo>
                <a:pt x="1314449" y="200025"/>
              </a:lnTo>
            </a:path>
          </a:pathLst>
        </a:custGeom>
        <a:noFill/>
        <a:ln w="952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66675</xdr:colOff>
      <xdr:row>27</xdr:row>
      <xdr:rowOff>142875</xdr:rowOff>
    </xdr:from>
    <xdr:ext cx="123825" cy="904875"/>
    <xdr:sp>
      <xdr:nvSpPr>
        <xdr:cNvPr id="5" name="Line 5"/>
        <xdr:cNvSpPr>
          <a:spLocks/>
        </xdr:cNvSpPr>
      </xdr:nvSpPr>
      <xdr:spPr>
        <a:xfrm>
          <a:off x="3676650" y="5438775"/>
          <a:ext cx="123825" cy="904875"/>
        </a:xfrm>
        <a:custGeom>
          <a:pathLst>
            <a:path h="819146" w="123828">
              <a:moveTo>
                <a:pt x="0" y="0"/>
              </a:moveTo>
              <a:lnTo>
                <a:pt x="123828" y="819146"/>
              </a:lnTo>
            </a:path>
          </a:pathLst>
        </a:custGeom>
        <a:noFill/>
        <a:ln w="9528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161925</xdr:colOff>
      <xdr:row>27</xdr:row>
      <xdr:rowOff>123825</xdr:rowOff>
    </xdr:from>
    <xdr:ext cx="1581150" cy="276225"/>
    <xdr:sp>
      <xdr:nvSpPr>
        <xdr:cNvPr id="6" name="Line 9"/>
        <xdr:cNvSpPr>
          <a:spLocks/>
        </xdr:cNvSpPr>
      </xdr:nvSpPr>
      <xdr:spPr>
        <a:xfrm flipV="1">
          <a:off x="3771900" y="5419725"/>
          <a:ext cx="1581150" cy="276225"/>
        </a:xfrm>
        <a:custGeom>
          <a:pathLst>
            <a:path h="247646" w="1571625">
              <a:moveTo>
                <a:pt x="0" y="0"/>
              </a:moveTo>
              <a:lnTo>
                <a:pt x="1571625" y="247646"/>
              </a:lnTo>
            </a:path>
          </a:pathLst>
        </a:custGeom>
        <a:noFill/>
        <a:ln w="19046" cmpd="sng">
          <a:solidFill>
            <a:srgbClr val="000000"/>
          </a:solidFill>
          <a:headEnd type="none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6</xdr:col>
      <xdr:colOff>1228725</xdr:colOff>
      <xdr:row>30</xdr:row>
      <xdr:rowOff>47625</xdr:rowOff>
    </xdr:from>
    <xdr:ext cx="304800" cy="695325"/>
    <xdr:sp>
      <xdr:nvSpPr>
        <xdr:cNvPr id="7" name="Arc 10"/>
        <xdr:cNvSpPr>
          <a:spLocks/>
        </xdr:cNvSpPr>
      </xdr:nvSpPr>
      <xdr:spPr>
        <a:xfrm rot="1741218">
          <a:off x="7162800" y="5981700"/>
          <a:ext cx="304800" cy="695325"/>
        </a:xfrm>
        <a:custGeom>
          <a:pathLst>
            <a:path fill="none" h="21469" w="21563">
              <a:moveTo>
                <a:pt x="2371" y="-1"/>
              </a:moveTo>
              <a:cubicBezTo>
                <a:pt x="12840" y="1155"/>
                <a:pt x="20948" y="9694"/>
                <a:pt x="21563" y="20208"/>
              </a:cubicBezTo>
            </a:path>
            <a:path stroke="0" h="21469" w="21563">
              <a:moveTo>
                <a:pt x="2371" y="-1"/>
              </a:moveTo>
              <a:cubicBezTo>
                <a:pt x="12840" y="1155"/>
                <a:pt x="20948" y="9694"/>
                <a:pt x="21563" y="20208"/>
              </a:cubicBezTo>
              <a:lnTo>
                <a:pt x="0" y="21469"/>
              </a:lnTo>
              <a:lnTo>
                <a:pt x="2371" y="-1"/>
              </a:lnTo>
              <a:close/>
            </a:path>
          </a:pathLst>
        </a:custGeom>
        <a:noFill/>
        <a:ln w="12701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2</xdr:col>
      <xdr:colOff>1352550</xdr:colOff>
      <xdr:row>31</xdr:row>
      <xdr:rowOff>47625</xdr:rowOff>
    </xdr:from>
    <xdr:ext cx="1295400" cy="180975"/>
    <xdr:sp>
      <xdr:nvSpPr>
        <xdr:cNvPr id="8" name="Line 11"/>
        <xdr:cNvSpPr>
          <a:spLocks/>
        </xdr:cNvSpPr>
      </xdr:nvSpPr>
      <xdr:spPr>
        <a:xfrm flipV="1">
          <a:off x="2505075" y="6286500"/>
          <a:ext cx="1295400" cy="180975"/>
        </a:xfrm>
        <a:custGeom>
          <a:pathLst>
            <a:path h="180978" w="1295403">
              <a:moveTo>
                <a:pt x="0" y="0"/>
              </a:moveTo>
              <a:lnTo>
                <a:pt x="1295403" y="180978"/>
              </a:lnTo>
            </a:path>
          </a:pathLst>
        </a:custGeom>
        <a:noFill/>
        <a:ln w="25402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 editAs="oneCell">
    <xdr:from>
      <xdr:col>0</xdr:col>
      <xdr:colOff>152400</xdr:colOff>
      <xdr:row>1</xdr:row>
      <xdr:rowOff>38100</xdr:rowOff>
    </xdr:from>
    <xdr:to>
      <xdr:col>2</xdr:col>
      <xdr:colOff>514350</xdr:colOff>
      <xdr:row>2</xdr:row>
      <xdr:rowOff>19050</xdr:rowOff>
    </xdr:to>
    <xdr:pic>
      <xdr:nvPicPr>
        <xdr:cNvPr id="9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52400"/>
          <a:ext cx="15144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3"/>
  <sheetViews>
    <sheetView tabSelected="1" zoomScale="85" zoomScaleNormal="85" zoomScalePageLayoutView="0" workbookViewId="0" topLeftCell="A4">
      <selection activeCell="D8" sqref="D8"/>
    </sheetView>
  </sheetViews>
  <sheetFormatPr defaultColWidth="11.00390625" defaultRowHeight="15.75"/>
  <cols>
    <col min="1" max="1" width="9.625" style="1" customWidth="1"/>
    <col min="2" max="2" width="5.50390625" style="1" customWidth="1"/>
    <col min="3" max="3" width="18.875" style="1" customWidth="1"/>
    <col min="4" max="4" width="13.375" style="2" bestFit="1" customWidth="1"/>
    <col min="5" max="5" width="7.625" style="1" customWidth="1"/>
    <col min="6" max="6" width="22.875" style="1" customWidth="1"/>
    <col min="7" max="7" width="23.125" style="1" customWidth="1"/>
    <col min="8" max="8" width="11.00390625" style="2" bestFit="1" customWidth="1"/>
    <col min="9" max="9" width="4.625" style="2" customWidth="1"/>
    <col min="10" max="10" width="8.25390625" style="2" customWidth="1"/>
    <col min="11" max="11" width="7.875" style="2" customWidth="1"/>
    <col min="12" max="12" width="8.625" style="2" hidden="1" customWidth="1"/>
    <col min="13" max="13" width="21.875" style="2" hidden="1" customWidth="1"/>
    <col min="14" max="15" width="5.25390625" style="1" hidden="1" customWidth="1"/>
    <col min="16" max="16" width="30.125" style="1" hidden="1" customWidth="1"/>
    <col min="17" max="17" width="5.375" style="1" hidden="1" customWidth="1"/>
    <col min="18" max="19" width="5.875" style="1" hidden="1" customWidth="1"/>
    <col min="20" max="20" width="4.25390625" style="1" hidden="1" customWidth="1"/>
    <col min="21" max="21" width="1.625" style="1" hidden="1" customWidth="1"/>
    <col min="22" max="23" width="11.00390625" style="1" hidden="1" customWidth="1"/>
    <col min="24" max="26" width="11.00390625" style="1" customWidth="1"/>
    <col min="27" max="27" width="7.25390625" style="1" customWidth="1"/>
    <col min="28" max="28" width="11.00390625" style="1" customWidth="1"/>
    <col min="29" max="16384" width="11.00390625" style="1" customWidth="1"/>
  </cols>
  <sheetData>
    <row r="1" spans="1:28" s="74" customFormat="1" ht="9" customHeight="1">
      <c r="A1" s="5"/>
      <c r="B1" s="5"/>
      <c r="C1" s="5"/>
      <c r="D1" s="6"/>
      <c r="E1" s="5"/>
      <c r="F1" s="5"/>
      <c r="G1" s="5"/>
      <c r="H1" s="6"/>
      <c r="I1" s="6"/>
      <c r="J1" s="6"/>
      <c r="K1" s="6"/>
      <c r="L1" s="6"/>
      <c r="M1" s="6"/>
      <c r="N1" s="5"/>
      <c r="O1" s="5"/>
      <c r="P1" s="5"/>
      <c r="Q1" s="5"/>
      <c r="R1" s="5"/>
      <c r="S1" s="5"/>
      <c r="T1" s="5"/>
      <c r="U1" s="77"/>
      <c r="V1" s="77"/>
      <c r="W1" s="77"/>
      <c r="X1" s="77"/>
      <c r="Y1" s="77"/>
      <c r="Z1" s="77"/>
      <c r="AA1" s="77"/>
      <c r="AB1" s="77"/>
    </row>
    <row r="2" spans="1:28" s="74" customFormat="1" ht="27" customHeight="1">
      <c r="A2" s="5"/>
      <c r="B2" s="5"/>
      <c r="C2" s="8"/>
      <c r="D2" s="6"/>
      <c r="E2" s="5"/>
      <c r="F2" s="5"/>
      <c r="G2" s="5"/>
      <c r="H2" s="11"/>
      <c r="I2" s="11"/>
      <c r="J2" s="11"/>
      <c r="K2" s="6"/>
      <c r="L2" s="6"/>
      <c r="M2" s="6"/>
      <c r="N2" s="5"/>
      <c r="O2" s="5"/>
      <c r="P2" s="5"/>
      <c r="Q2" s="5"/>
      <c r="R2" s="5"/>
      <c r="S2" s="5"/>
      <c r="T2" s="5"/>
      <c r="U2" s="77"/>
      <c r="V2" s="77"/>
      <c r="W2" s="77"/>
      <c r="X2" s="77"/>
      <c r="Y2" s="77"/>
      <c r="Z2" s="77"/>
      <c r="AA2" s="77"/>
      <c r="AB2" s="77"/>
    </row>
    <row r="3" spans="1:28" s="74" customFormat="1" ht="28.5" customHeight="1">
      <c r="A3" s="5"/>
      <c r="B3" s="93" t="s">
        <v>0</v>
      </c>
      <c r="C3" s="93"/>
      <c r="D3" s="93"/>
      <c r="E3" s="93"/>
      <c r="F3" s="93"/>
      <c r="G3" s="93"/>
      <c r="H3" s="93"/>
      <c r="I3" s="93"/>
      <c r="J3" s="93"/>
      <c r="K3" s="6"/>
      <c r="L3" s="6"/>
      <c r="M3" s="6"/>
      <c r="N3" s="5"/>
      <c r="O3" s="5"/>
      <c r="P3" s="5"/>
      <c r="Q3" s="5"/>
      <c r="R3" s="5"/>
      <c r="S3" s="5"/>
      <c r="T3" s="5"/>
      <c r="U3" s="77"/>
      <c r="V3" s="77"/>
      <c r="W3" s="77"/>
      <c r="X3" s="77"/>
      <c r="Y3" s="77"/>
      <c r="Z3" s="77"/>
      <c r="AA3" s="77"/>
      <c r="AB3" s="77"/>
    </row>
    <row r="4" spans="1:20" s="74" customFormat="1" ht="6.75" customHeight="1">
      <c r="A4" s="5"/>
      <c r="B4" s="5"/>
      <c r="C4" s="8"/>
      <c r="D4" s="11"/>
      <c r="E4" s="8"/>
      <c r="F4" s="8"/>
      <c r="G4" s="8"/>
      <c r="H4" s="11"/>
      <c r="I4" s="11"/>
      <c r="J4" s="11"/>
      <c r="K4" s="6"/>
      <c r="L4" s="2"/>
      <c r="M4" s="2"/>
      <c r="N4" s="1"/>
      <c r="O4" s="1"/>
      <c r="P4" s="1"/>
      <c r="Q4" s="1"/>
      <c r="R4" s="1"/>
      <c r="S4" s="1"/>
      <c r="T4" s="1"/>
    </row>
    <row r="5" spans="1:20" s="74" customFormat="1" ht="15" customHeight="1" thickBot="1">
      <c r="A5" s="5"/>
      <c r="B5" s="5"/>
      <c r="C5" s="11"/>
      <c r="D5" s="11"/>
      <c r="E5" s="11"/>
      <c r="F5" s="11"/>
      <c r="G5" s="11"/>
      <c r="H5" s="11"/>
      <c r="I5" s="11"/>
      <c r="J5" s="11"/>
      <c r="K5" s="6"/>
      <c r="L5" s="2"/>
      <c r="M5" s="2"/>
      <c r="N5" s="2"/>
      <c r="O5" s="1"/>
      <c r="P5" s="1"/>
      <c r="Q5" s="1"/>
      <c r="R5" s="1"/>
      <c r="S5" s="1"/>
      <c r="T5" s="1"/>
    </row>
    <row r="6" spans="1:20" s="74" customFormat="1" ht="15" customHeight="1" thickBot="1">
      <c r="A6" s="5"/>
      <c r="B6" s="94" t="s">
        <v>1</v>
      </c>
      <c r="C6" s="94"/>
      <c r="D6" s="94"/>
      <c r="E6" s="8"/>
      <c r="F6" s="95" t="s">
        <v>2</v>
      </c>
      <c r="G6" s="95"/>
      <c r="H6" s="64"/>
      <c r="I6" s="8"/>
      <c r="J6" s="61" t="s">
        <v>3</v>
      </c>
      <c r="K6" s="5"/>
      <c r="L6" s="1"/>
      <c r="M6" s="1"/>
      <c r="N6" s="1"/>
      <c r="O6" s="1"/>
      <c r="P6" s="1"/>
      <c r="Q6" s="1"/>
      <c r="R6" s="1"/>
      <c r="S6" s="1"/>
      <c r="T6" s="1"/>
    </row>
    <row r="7" spans="1:20" s="74" customFormat="1" ht="15" customHeight="1">
      <c r="A7" s="5"/>
      <c r="B7" s="88" t="s">
        <v>4</v>
      </c>
      <c r="C7" s="88"/>
      <c r="D7" s="3">
        <v>3600</v>
      </c>
      <c r="E7" s="8"/>
      <c r="F7" s="67" t="s">
        <v>5</v>
      </c>
      <c r="G7" s="96" t="s">
        <v>31</v>
      </c>
      <c r="H7" s="97"/>
      <c r="I7" s="62"/>
      <c r="J7" s="98" t="s">
        <v>6</v>
      </c>
      <c r="K7" s="5"/>
      <c r="L7" s="1"/>
      <c r="M7" s="2"/>
      <c r="N7" s="1"/>
      <c r="O7" s="1"/>
      <c r="P7" s="1"/>
      <c r="Q7" s="1"/>
      <c r="R7" s="1">
        <f>IF(G7=P12,1,IF(G7=P13,2,IF(G7=P14,3,IF(G7=P15,4,IF(G7=P16,5,IF(G7=P17,6,IF(G7=P18,7,IF(G7=P19,8))))))))</f>
        <v>5</v>
      </c>
      <c r="S7" s="1">
        <f>IF(R7&gt;"FAUX",R8,R7)</f>
        <v>5</v>
      </c>
      <c r="T7" s="1"/>
    </row>
    <row r="8" spans="1:20" s="74" customFormat="1" ht="15" customHeight="1" thickBot="1">
      <c r="A8" s="5"/>
      <c r="B8" s="89" t="s">
        <v>7</v>
      </c>
      <c r="C8" s="89"/>
      <c r="D8" s="65">
        <f>D7/1000</f>
        <v>3.6</v>
      </c>
      <c r="E8" s="8"/>
      <c r="F8" s="20" t="s">
        <v>8</v>
      </c>
      <c r="G8" s="69">
        <f>INDEX(P12:Q27,S7,2)</f>
        <v>0.04</v>
      </c>
      <c r="H8" s="70"/>
      <c r="I8" s="62"/>
      <c r="J8" s="98"/>
      <c r="K8" s="5"/>
      <c r="L8" s="1"/>
      <c r="M8" s="2"/>
      <c r="N8" s="1"/>
      <c r="O8" s="1"/>
      <c r="P8" s="1"/>
      <c r="Q8" s="1"/>
      <c r="R8" s="1" t="b">
        <f>IF(G7=P20,9,IF(G7=P21,10,IF(G7=P22,11,IF(G7=P23,12,IF(G7=P24,13,IF(G7=P25,14,IF(G7=P26,15,IF(G7=P27,16))))))))</f>
        <v>0</v>
      </c>
      <c r="S8" s="75" t="s">
        <v>43</v>
      </c>
      <c r="T8" s="2" t="s">
        <v>44</v>
      </c>
    </row>
    <row r="9" spans="1:20" s="74" customFormat="1" ht="15" customHeight="1" thickBot="1">
      <c r="A9" s="5"/>
      <c r="B9" s="87"/>
      <c r="C9" s="87"/>
      <c r="D9" s="66"/>
      <c r="E9" s="8"/>
      <c r="F9" s="8"/>
      <c r="G9" s="25"/>
      <c r="H9" s="71"/>
      <c r="I9" s="8"/>
      <c r="J9" s="8"/>
      <c r="K9" s="5"/>
      <c r="L9" s="1"/>
      <c r="M9" s="2"/>
      <c r="N9" s="1"/>
      <c r="O9" s="1"/>
      <c r="P9" s="1"/>
      <c r="Q9" s="1"/>
      <c r="R9" s="1"/>
      <c r="S9" s="1"/>
      <c r="T9" s="1"/>
    </row>
    <row r="10" spans="1:20" s="74" customFormat="1" ht="15" customHeight="1" thickBot="1">
      <c r="A10" s="5"/>
      <c r="B10" s="88" t="s">
        <v>9</v>
      </c>
      <c r="C10" s="88"/>
      <c r="D10" s="4">
        <v>0.2</v>
      </c>
      <c r="E10" s="8"/>
      <c r="F10" s="68" t="s">
        <v>10</v>
      </c>
      <c r="G10" s="72">
        <v>1.2</v>
      </c>
      <c r="H10" s="73"/>
      <c r="I10" s="62"/>
      <c r="J10" s="63" t="s">
        <v>11</v>
      </c>
      <c r="K10" s="5"/>
      <c r="L10" s="1"/>
      <c r="M10" s="2"/>
      <c r="N10" s="1"/>
      <c r="O10" s="1"/>
      <c r="P10" s="1"/>
      <c r="Q10" s="1"/>
      <c r="R10" s="1"/>
      <c r="S10" s="1"/>
      <c r="T10" s="1"/>
    </row>
    <row r="11" spans="1:20" s="77" customFormat="1" ht="15" customHeight="1" thickBot="1">
      <c r="A11" s="5"/>
      <c r="B11" s="89" t="s">
        <v>12</v>
      </c>
      <c r="C11" s="89"/>
      <c r="D11" s="7">
        <f>DEGREES(ATAN(D10))</f>
        <v>11.309932474020215</v>
      </c>
      <c r="E11" s="8"/>
      <c r="F11" s="9" t="s">
        <v>13</v>
      </c>
      <c r="G11" s="8"/>
      <c r="H11" s="10"/>
      <c r="I11" s="8"/>
      <c r="J11" s="8"/>
      <c r="K11" s="5"/>
      <c r="L11" s="5"/>
      <c r="M11" s="6"/>
      <c r="N11" s="5"/>
      <c r="O11" s="5"/>
      <c r="P11" s="78" t="s">
        <v>14</v>
      </c>
      <c r="Q11" s="79" t="s">
        <v>15</v>
      </c>
      <c r="R11" s="5"/>
      <c r="S11" s="5"/>
      <c r="T11" s="5"/>
    </row>
    <row r="12" spans="1:21" s="77" customFormat="1" ht="15.75">
      <c r="A12" s="5"/>
      <c r="B12" s="5"/>
      <c r="C12" s="8"/>
      <c r="D12" s="11"/>
      <c r="E12" s="8"/>
      <c r="F12" s="8"/>
      <c r="G12" s="8"/>
      <c r="H12" s="11"/>
      <c r="I12" s="8"/>
      <c r="J12" s="8"/>
      <c r="K12" s="5"/>
      <c r="L12" s="5"/>
      <c r="M12" s="6"/>
      <c r="N12" s="5"/>
      <c r="O12" s="5"/>
      <c r="P12" s="80" t="s">
        <v>27</v>
      </c>
      <c r="Q12" s="81">
        <v>0.005</v>
      </c>
      <c r="R12" s="5"/>
      <c r="S12" s="5"/>
      <c r="T12" s="5"/>
      <c r="U12" s="77" t="s">
        <v>45</v>
      </c>
    </row>
    <row r="13" spans="1:20" s="77" customFormat="1" ht="5.25" customHeight="1">
      <c r="A13" s="5"/>
      <c r="B13" s="5"/>
      <c r="C13" s="8"/>
      <c r="D13" s="11"/>
      <c r="E13" s="8"/>
      <c r="F13" s="8"/>
      <c r="G13" s="8"/>
      <c r="H13" s="11"/>
      <c r="I13" s="8"/>
      <c r="J13" s="8"/>
      <c r="K13" s="5"/>
      <c r="L13" s="5"/>
      <c r="M13" s="6"/>
      <c r="N13" s="5"/>
      <c r="O13" s="5"/>
      <c r="P13" s="80" t="s">
        <v>28</v>
      </c>
      <c r="Q13" s="81">
        <v>0.01</v>
      </c>
      <c r="R13" s="5"/>
      <c r="S13" s="5"/>
      <c r="T13" s="5"/>
    </row>
    <row r="14" spans="1:20" s="77" customFormat="1" ht="3.75" customHeight="1" thickBot="1">
      <c r="A14" s="5"/>
      <c r="B14" s="5"/>
      <c r="C14" s="8"/>
      <c r="D14" s="11"/>
      <c r="E14" s="8"/>
      <c r="F14" s="8"/>
      <c r="G14" s="8"/>
      <c r="H14" s="11"/>
      <c r="I14" s="8"/>
      <c r="J14" s="8"/>
      <c r="K14" s="5"/>
      <c r="L14" s="5"/>
      <c r="M14" s="6"/>
      <c r="N14" s="5"/>
      <c r="O14" s="5"/>
      <c r="P14" s="80" t="s">
        <v>29</v>
      </c>
      <c r="Q14" s="81">
        <v>0.02</v>
      </c>
      <c r="R14" s="5"/>
      <c r="S14" s="5"/>
      <c r="T14" s="5"/>
    </row>
    <row r="15" spans="1:20" s="77" customFormat="1" ht="18">
      <c r="A15" s="5"/>
      <c r="B15" s="12"/>
      <c r="C15" s="13"/>
      <c r="D15" s="10"/>
      <c r="E15" s="13"/>
      <c r="F15" s="14" t="s">
        <v>16</v>
      </c>
      <c r="G15" s="13"/>
      <c r="H15" s="10"/>
      <c r="I15" s="13"/>
      <c r="J15" s="15"/>
      <c r="K15" s="5"/>
      <c r="L15" s="5"/>
      <c r="M15" s="6"/>
      <c r="N15" s="5"/>
      <c r="O15" s="5"/>
      <c r="P15" s="80" t="s">
        <v>30</v>
      </c>
      <c r="Q15" s="81">
        <v>0.03</v>
      </c>
      <c r="R15" s="5"/>
      <c r="S15" s="5"/>
      <c r="T15" s="5"/>
    </row>
    <row r="16" spans="1:20" s="77" customFormat="1" ht="15" customHeight="1" thickBot="1">
      <c r="A16" s="5"/>
      <c r="B16" s="16"/>
      <c r="C16" s="8"/>
      <c r="D16" s="11"/>
      <c r="E16" s="8"/>
      <c r="F16" s="8"/>
      <c r="G16" s="11"/>
      <c r="H16" s="11"/>
      <c r="I16" s="8"/>
      <c r="J16" s="17"/>
      <c r="K16" s="5"/>
      <c r="L16" s="5"/>
      <c r="M16" s="5"/>
      <c r="N16" s="5"/>
      <c r="O16" s="5"/>
      <c r="P16" s="80" t="s">
        <v>31</v>
      </c>
      <c r="Q16" s="81">
        <v>0.04</v>
      </c>
      <c r="R16" s="5"/>
      <c r="S16" s="5"/>
      <c r="T16" s="5"/>
    </row>
    <row r="17" spans="1:19" s="77" customFormat="1" ht="15" customHeight="1">
      <c r="A17" s="5"/>
      <c r="B17" s="16"/>
      <c r="C17" s="18" t="s">
        <v>17</v>
      </c>
      <c r="D17" s="19">
        <f>D7</f>
        <v>3600</v>
      </c>
      <c r="E17" s="8"/>
      <c r="F17" s="18" t="s">
        <v>5</v>
      </c>
      <c r="G17" s="90" t="str">
        <f>G7</f>
        <v>Railways in very bad conditions</v>
      </c>
      <c r="H17" s="90"/>
      <c r="I17" s="8"/>
      <c r="J17" s="17"/>
      <c r="K17" s="5"/>
      <c r="L17" s="5"/>
      <c r="M17" s="5"/>
      <c r="N17" s="5"/>
      <c r="O17" s="5"/>
      <c r="P17" s="80" t="s">
        <v>32</v>
      </c>
      <c r="Q17" s="81">
        <v>0.02</v>
      </c>
      <c r="R17" s="5"/>
      <c r="S17" s="5"/>
    </row>
    <row r="18" spans="1:19" s="77" customFormat="1" ht="15" customHeight="1" thickBot="1">
      <c r="A18" s="5"/>
      <c r="B18" s="16"/>
      <c r="C18" s="20" t="s">
        <v>7</v>
      </c>
      <c r="D18" s="21">
        <f>D8</f>
        <v>3.6</v>
      </c>
      <c r="E18" s="8"/>
      <c r="F18" s="22" t="s">
        <v>18</v>
      </c>
      <c r="G18" s="91">
        <f>G8</f>
        <v>0.04</v>
      </c>
      <c r="H18" s="91"/>
      <c r="I18" s="8"/>
      <c r="J18" s="17"/>
      <c r="K18" s="5"/>
      <c r="L18" s="5"/>
      <c r="M18" s="5"/>
      <c r="N18" s="5"/>
      <c r="O18" s="5"/>
      <c r="P18" s="80" t="s">
        <v>33</v>
      </c>
      <c r="Q18" s="81">
        <v>0.02</v>
      </c>
      <c r="R18" s="5"/>
      <c r="S18" s="5"/>
    </row>
    <row r="19" spans="1:19" s="77" customFormat="1" ht="15" customHeight="1" thickBot="1">
      <c r="A19" s="5"/>
      <c r="B19" s="16"/>
      <c r="C19" s="8"/>
      <c r="D19" s="23"/>
      <c r="E19" s="8"/>
      <c r="F19" s="20" t="s">
        <v>19</v>
      </c>
      <c r="G19" s="92">
        <f>G8*1000</f>
        <v>40</v>
      </c>
      <c r="H19" s="92"/>
      <c r="I19" s="8"/>
      <c r="J19" s="17"/>
      <c r="K19" s="5"/>
      <c r="L19" s="5"/>
      <c r="M19" s="5"/>
      <c r="N19" s="5"/>
      <c r="O19" s="5"/>
      <c r="P19" s="80" t="s">
        <v>34</v>
      </c>
      <c r="Q19" s="81">
        <v>0.025</v>
      </c>
      <c r="R19" s="5"/>
      <c r="S19" s="5"/>
    </row>
    <row r="20" spans="1:19" s="77" customFormat="1" ht="15" customHeight="1" thickBot="1">
      <c r="A20" s="5"/>
      <c r="B20" s="16"/>
      <c r="C20" s="18" t="s">
        <v>9</v>
      </c>
      <c r="D20" s="24">
        <f>TAN(RADIANS(D11))</f>
        <v>0.2</v>
      </c>
      <c r="E20" s="8"/>
      <c r="F20" s="8"/>
      <c r="G20" s="25"/>
      <c r="H20" s="26"/>
      <c r="I20" s="8"/>
      <c r="J20" s="17"/>
      <c r="K20" s="5"/>
      <c r="L20" s="5"/>
      <c r="M20" s="5"/>
      <c r="N20" s="5"/>
      <c r="O20" s="5"/>
      <c r="P20" s="80" t="s">
        <v>35</v>
      </c>
      <c r="Q20" s="81">
        <v>0.04</v>
      </c>
      <c r="R20" s="5"/>
      <c r="S20" s="5"/>
    </row>
    <row r="21" spans="1:19" s="77" customFormat="1" ht="15" customHeight="1" thickBot="1">
      <c r="A21" s="5"/>
      <c r="B21" s="16"/>
      <c r="C21" s="20" t="s">
        <v>12</v>
      </c>
      <c r="D21" s="27">
        <f>D11</f>
        <v>11.309932474020215</v>
      </c>
      <c r="E21" s="8"/>
      <c r="F21" s="18" t="s">
        <v>10</v>
      </c>
      <c r="G21" s="28">
        <f>G10</f>
        <v>1.2</v>
      </c>
      <c r="H21" s="26"/>
      <c r="I21" s="8"/>
      <c r="J21" s="17"/>
      <c r="K21" s="5"/>
      <c r="L21" s="5"/>
      <c r="M21" s="5"/>
      <c r="N21" s="5"/>
      <c r="O21" s="5"/>
      <c r="P21" s="80" t="s">
        <v>36</v>
      </c>
      <c r="Q21" s="81">
        <v>0.03</v>
      </c>
      <c r="R21" s="5"/>
      <c r="S21" s="5"/>
    </row>
    <row r="22" spans="1:19" s="77" customFormat="1" ht="15" customHeight="1">
      <c r="A22" s="5"/>
      <c r="B22" s="16"/>
      <c r="C22" s="8"/>
      <c r="D22" s="11"/>
      <c r="E22" s="8"/>
      <c r="F22" s="22" t="s">
        <v>20</v>
      </c>
      <c r="G22" s="29">
        <f>((D7*SIN(RADIANS(D11))+D7*G8)*9.81/10)*G10</f>
        <v>1000.6412914248128</v>
      </c>
      <c r="H22" s="26"/>
      <c r="I22" s="8"/>
      <c r="J22" s="17"/>
      <c r="K22" s="5"/>
      <c r="L22" s="5"/>
      <c r="M22" s="5"/>
      <c r="N22" s="5"/>
      <c r="O22" s="5"/>
      <c r="P22" s="80" t="s">
        <v>37</v>
      </c>
      <c r="Q22" s="81">
        <v>0.045</v>
      </c>
      <c r="R22" s="5"/>
      <c r="S22" s="5"/>
    </row>
    <row r="23" spans="1:19" s="77" customFormat="1" ht="15" customHeight="1" thickBot="1">
      <c r="A23" s="5"/>
      <c r="B23" s="16"/>
      <c r="C23" s="8"/>
      <c r="D23" s="11"/>
      <c r="E23" s="8"/>
      <c r="F23" s="20" t="s">
        <v>21</v>
      </c>
      <c r="G23" s="30">
        <f>(D7*SIN(RADIANS(D11))+D7*G8)*G10/1000</f>
        <v>1.020021703796955</v>
      </c>
      <c r="H23" s="26"/>
      <c r="I23" s="8"/>
      <c r="J23" s="17"/>
      <c r="K23" s="5"/>
      <c r="L23" s="5"/>
      <c r="M23" s="5"/>
      <c r="N23" s="5"/>
      <c r="O23" s="5"/>
      <c r="P23" s="80" t="s">
        <v>38</v>
      </c>
      <c r="Q23" s="81">
        <v>0.04</v>
      </c>
      <c r="R23" s="5"/>
      <c r="S23" s="5"/>
    </row>
    <row r="24" spans="1:19" s="77" customFormat="1" ht="15" customHeight="1" thickBot="1">
      <c r="A24" s="5"/>
      <c r="B24" s="31"/>
      <c r="C24" s="32"/>
      <c r="D24" s="32"/>
      <c r="E24" s="32"/>
      <c r="F24" s="32"/>
      <c r="G24" s="32"/>
      <c r="H24" s="32"/>
      <c r="I24" s="32"/>
      <c r="J24" s="33"/>
      <c r="K24" s="5"/>
      <c r="L24" s="5"/>
      <c r="M24" s="5"/>
      <c r="N24" s="5"/>
      <c r="O24" s="5"/>
      <c r="P24" s="80" t="s">
        <v>39</v>
      </c>
      <c r="Q24" s="81">
        <v>0.07</v>
      </c>
      <c r="R24" s="5"/>
      <c r="S24" s="5"/>
    </row>
    <row r="25" spans="1:19" s="77" customFormat="1" ht="18" customHeight="1" thickBot="1">
      <c r="A25" s="5"/>
      <c r="B25" s="5"/>
      <c r="C25" s="8"/>
      <c r="D25" s="11"/>
      <c r="E25" s="8"/>
      <c r="F25" s="34"/>
      <c r="G25" s="8"/>
      <c r="H25" s="11"/>
      <c r="I25" s="8"/>
      <c r="J25" s="8"/>
      <c r="K25" s="5"/>
      <c r="L25" s="5"/>
      <c r="M25" s="5"/>
      <c r="N25" s="5"/>
      <c r="O25" s="5"/>
      <c r="P25" s="80" t="s">
        <v>40</v>
      </c>
      <c r="Q25" s="81">
        <v>0.08</v>
      </c>
      <c r="R25" s="5"/>
      <c r="S25" s="5"/>
    </row>
    <row r="26" spans="1:19" s="77" customFormat="1" ht="24.75" customHeight="1">
      <c r="A26" s="5"/>
      <c r="B26" s="35"/>
      <c r="C26" s="36"/>
      <c r="D26" s="37"/>
      <c r="E26" s="36"/>
      <c r="F26" s="38" t="s">
        <v>22</v>
      </c>
      <c r="G26" s="39"/>
      <c r="H26" s="37"/>
      <c r="I26" s="36"/>
      <c r="J26" s="40"/>
      <c r="K26" s="5"/>
      <c r="L26" s="5"/>
      <c r="M26" s="5"/>
      <c r="N26" s="5"/>
      <c r="O26" s="5"/>
      <c r="P26" s="80" t="s">
        <v>41</v>
      </c>
      <c r="Q26" s="81">
        <v>0.1</v>
      </c>
      <c r="R26" s="5"/>
      <c r="S26" s="5"/>
    </row>
    <row r="27" spans="1:19" s="77" customFormat="1" ht="20.25">
      <c r="A27" s="5"/>
      <c r="B27" s="41"/>
      <c r="C27" s="42"/>
      <c r="D27" s="43"/>
      <c r="E27" s="42"/>
      <c r="F27" s="44" t="s">
        <v>23</v>
      </c>
      <c r="G27" s="45">
        <f>G22</f>
        <v>1000.6412914248128</v>
      </c>
      <c r="H27" s="46"/>
      <c r="I27" s="43"/>
      <c r="J27" s="47"/>
      <c r="K27" s="6"/>
      <c r="L27" s="6"/>
      <c r="M27" s="6"/>
      <c r="N27" s="5"/>
      <c r="O27" s="5"/>
      <c r="P27" s="80" t="s">
        <v>42</v>
      </c>
      <c r="Q27" s="81">
        <v>0.15</v>
      </c>
      <c r="R27" s="5"/>
      <c r="S27" s="5"/>
    </row>
    <row r="28" spans="1:19" s="77" customFormat="1" ht="18">
      <c r="A28" s="5"/>
      <c r="B28" s="41"/>
      <c r="C28" s="42" t="str">
        <f>G7</f>
        <v>Railways in very bad conditions</v>
      </c>
      <c r="D28" s="43"/>
      <c r="E28" s="42"/>
      <c r="F28" s="44" t="s">
        <v>24</v>
      </c>
      <c r="G28" s="48">
        <f>G23</f>
        <v>1.020021703796955</v>
      </c>
      <c r="H28" s="46"/>
      <c r="I28" s="43"/>
      <c r="J28" s="47"/>
      <c r="K28" s="6"/>
      <c r="L28" s="6"/>
      <c r="M28" s="6"/>
      <c r="N28" s="5"/>
      <c r="O28" s="5"/>
      <c r="P28" s="82"/>
      <c r="Q28" s="81"/>
      <c r="R28" s="5"/>
      <c r="S28" s="5"/>
    </row>
    <row r="29" spans="1:19" s="77" customFormat="1" ht="16.5" thickBot="1">
      <c r="A29" s="5"/>
      <c r="B29" s="41"/>
      <c r="C29" s="42"/>
      <c r="D29" s="43"/>
      <c r="E29" s="42"/>
      <c r="F29" s="42"/>
      <c r="G29" s="42"/>
      <c r="H29" s="43"/>
      <c r="I29" s="43"/>
      <c r="J29" s="47"/>
      <c r="K29" s="6"/>
      <c r="L29" s="6"/>
      <c r="M29" s="6"/>
      <c r="N29" s="5"/>
      <c r="O29" s="5"/>
      <c r="P29" s="83"/>
      <c r="Q29" s="84"/>
      <c r="R29" s="5"/>
      <c r="S29" s="5"/>
    </row>
    <row r="30" spans="1:19" s="77" customFormat="1" ht="15.75">
      <c r="A30" s="5"/>
      <c r="B30" s="41"/>
      <c r="C30" s="42"/>
      <c r="D30" s="43"/>
      <c r="E30" s="42"/>
      <c r="F30" s="42"/>
      <c r="G30" s="42"/>
      <c r="H30" s="43"/>
      <c r="I30" s="43"/>
      <c r="J30" s="47"/>
      <c r="K30" s="6"/>
      <c r="L30" s="6"/>
      <c r="M30" s="6"/>
      <c r="N30" s="5"/>
      <c r="O30" s="5"/>
      <c r="P30" s="5"/>
      <c r="Q30" s="5"/>
      <c r="R30" s="5"/>
      <c r="S30" s="5"/>
    </row>
    <row r="31" spans="1:19" s="77" customFormat="1" ht="24" customHeight="1">
      <c r="A31" s="5"/>
      <c r="B31" s="41"/>
      <c r="C31" s="42"/>
      <c r="D31" s="49">
        <f>D8</f>
        <v>3.6</v>
      </c>
      <c r="E31" s="42"/>
      <c r="F31" s="42"/>
      <c r="G31" s="42"/>
      <c r="H31" s="50" t="s">
        <v>25</v>
      </c>
      <c r="I31" s="86">
        <f>IF(D11=0,S8,T9)</f>
        <v>0</v>
      </c>
      <c r="J31" s="86"/>
      <c r="K31" s="6"/>
      <c r="L31" s="6"/>
      <c r="M31" s="6"/>
      <c r="N31" s="5"/>
      <c r="O31" s="5"/>
      <c r="P31" s="5"/>
      <c r="Q31" s="5"/>
      <c r="R31" s="5"/>
      <c r="S31" s="5"/>
    </row>
    <row r="32" spans="1:19" s="77" customFormat="1" ht="15.75">
      <c r="A32" s="5"/>
      <c r="B32" s="41"/>
      <c r="C32" s="42"/>
      <c r="D32" s="43"/>
      <c r="E32" s="42"/>
      <c r="F32" s="42"/>
      <c r="G32" s="51"/>
      <c r="H32" s="52">
        <f>D11</f>
        <v>11.309932474020215</v>
      </c>
      <c r="I32" s="76" t="str">
        <f>IF(D20=0,T9,T8)</f>
        <v>or at</v>
      </c>
      <c r="J32" s="53">
        <f>D20</f>
        <v>0.2</v>
      </c>
      <c r="K32" s="54"/>
      <c r="L32" s="54"/>
      <c r="M32" s="54"/>
      <c r="N32" s="5"/>
      <c r="O32" s="5"/>
      <c r="P32" s="5"/>
      <c r="Q32" s="5"/>
      <c r="R32" s="5"/>
      <c r="S32" s="5"/>
    </row>
    <row r="33" spans="1:19" s="77" customFormat="1" ht="14.25" customHeight="1">
      <c r="A33" s="5"/>
      <c r="B33" s="41"/>
      <c r="C33" s="42"/>
      <c r="D33" s="43"/>
      <c r="E33" s="55">
        <f>G19</f>
        <v>40</v>
      </c>
      <c r="F33" s="56" t="s">
        <v>26</v>
      </c>
      <c r="G33" s="42"/>
      <c r="H33" s="43"/>
      <c r="I33" s="43"/>
      <c r="J33" s="47"/>
      <c r="K33" s="6"/>
      <c r="L33" s="6"/>
      <c r="M33" s="6"/>
      <c r="N33" s="5"/>
      <c r="O33" s="5"/>
      <c r="P33" s="5"/>
      <c r="Q33" s="5"/>
      <c r="R33" s="5"/>
      <c r="S33" s="5"/>
    </row>
    <row r="34" spans="1:19" s="77" customFormat="1" ht="14.25" customHeight="1">
      <c r="A34" s="5"/>
      <c r="B34" s="41"/>
      <c r="C34" s="42"/>
      <c r="D34" s="43"/>
      <c r="E34" s="42"/>
      <c r="F34" s="42"/>
      <c r="G34" s="42"/>
      <c r="H34" s="43"/>
      <c r="I34" s="43"/>
      <c r="J34" s="47"/>
      <c r="K34" s="6"/>
      <c r="L34" s="6"/>
      <c r="M34" s="6"/>
      <c r="N34" s="5"/>
      <c r="O34" s="5"/>
      <c r="P34" s="5"/>
      <c r="Q34" s="5"/>
      <c r="R34" s="5"/>
      <c r="S34" s="5"/>
    </row>
    <row r="35" spans="1:19" s="77" customFormat="1" ht="15.75">
      <c r="A35" s="5"/>
      <c r="B35" s="41"/>
      <c r="C35" s="42"/>
      <c r="D35" s="43"/>
      <c r="E35" s="42"/>
      <c r="F35" s="42"/>
      <c r="G35" s="42"/>
      <c r="H35" s="43"/>
      <c r="I35" s="43"/>
      <c r="J35" s="47"/>
      <c r="K35" s="6"/>
      <c r="L35" s="6"/>
      <c r="M35" s="6"/>
      <c r="N35" s="5"/>
      <c r="O35" s="5"/>
      <c r="P35" s="5"/>
      <c r="Q35" s="5"/>
      <c r="R35" s="5"/>
      <c r="S35" s="5"/>
    </row>
    <row r="36" spans="1:19" s="77" customFormat="1" ht="16.5" thickBot="1">
      <c r="A36" s="5"/>
      <c r="B36" s="57"/>
      <c r="C36" s="58"/>
      <c r="D36" s="59"/>
      <c r="E36" s="58"/>
      <c r="F36" s="58"/>
      <c r="G36" s="58"/>
      <c r="H36" s="59"/>
      <c r="I36" s="59"/>
      <c r="J36" s="60"/>
      <c r="K36" s="6"/>
      <c r="L36" s="6"/>
      <c r="M36" s="6"/>
      <c r="N36" s="5"/>
      <c r="O36" s="5"/>
      <c r="P36" s="5"/>
      <c r="Q36" s="5"/>
      <c r="R36" s="5"/>
      <c r="S36" s="5"/>
    </row>
    <row r="37" spans="1:19" s="77" customFormat="1" ht="15.75">
      <c r="A37" s="5"/>
      <c r="B37" s="5"/>
      <c r="C37" s="5"/>
      <c r="D37" s="6"/>
      <c r="E37" s="5"/>
      <c r="F37" s="5"/>
      <c r="G37" s="5"/>
      <c r="H37" s="6"/>
      <c r="I37" s="6"/>
      <c r="J37" s="6"/>
      <c r="K37" s="6"/>
      <c r="L37" s="6"/>
      <c r="M37" s="6"/>
      <c r="N37" s="5"/>
      <c r="O37" s="5"/>
      <c r="P37" s="5"/>
      <c r="Q37" s="5"/>
      <c r="R37" s="5"/>
      <c r="S37" s="5"/>
    </row>
    <row r="38" spans="1:19" s="77" customFormat="1" ht="15.75">
      <c r="A38" s="5"/>
      <c r="B38" s="5"/>
      <c r="C38" s="5"/>
      <c r="D38" s="6"/>
      <c r="E38" s="5"/>
      <c r="F38" s="5"/>
      <c r="G38" s="5"/>
      <c r="H38" s="6"/>
      <c r="I38" s="6"/>
      <c r="J38" s="6"/>
      <c r="K38" s="6"/>
      <c r="L38" s="85"/>
      <c r="M38" s="6"/>
      <c r="N38" s="5"/>
      <c r="O38" s="5"/>
      <c r="P38" s="5"/>
      <c r="Q38" s="5"/>
      <c r="R38" s="5"/>
      <c r="S38" s="5"/>
    </row>
    <row r="39" spans="4:13" s="5" customFormat="1" ht="12.75">
      <c r="D39" s="6"/>
      <c r="H39" s="6"/>
      <c r="I39" s="6"/>
      <c r="J39" s="6"/>
      <c r="K39" s="6"/>
      <c r="L39" s="6"/>
      <c r="M39" s="6"/>
    </row>
    <row r="40" spans="4:13" s="5" customFormat="1" ht="12.75">
      <c r="D40" s="6"/>
      <c r="H40" s="6"/>
      <c r="I40" s="6"/>
      <c r="J40" s="6"/>
      <c r="K40" s="6"/>
      <c r="L40" s="6"/>
      <c r="M40" s="6"/>
    </row>
    <row r="41" spans="4:13" s="5" customFormat="1" ht="12.75">
      <c r="D41" s="6"/>
      <c r="H41" s="6"/>
      <c r="I41" s="6"/>
      <c r="J41" s="6"/>
      <c r="K41" s="6"/>
      <c r="L41" s="6"/>
      <c r="M41" s="6"/>
    </row>
    <row r="42" spans="4:13" s="5" customFormat="1" ht="12.75">
      <c r="D42" s="6"/>
      <c r="H42" s="6"/>
      <c r="I42" s="6"/>
      <c r="J42" s="6"/>
      <c r="K42" s="6"/>
      <c r="L42" s="6"/>
      <c r="M42" s="6"/>
    </row>
    <row r="43" spans="4:13" s="5" customFormat="1" ht="12.75">
      <c r="D43" s="6"/>
      <c r="H43" s="6"/>
      <c r="I43" s="6"/>
      <c r="J43" s="6"/>
      <c r="K43" s="6"/>
      <c r="L43" s="6"/>
      <c r="M43" s="6"/>
    </row>
    <row r="44" spans="4:13" s="5" customFormat="1" ht="12.75">
      <c r="D44" s="6"/>
      <c r="H44" s="6"/>
      <c r="I44" s="6"/>
      <c r="J44" s="6"/>
      <c r="K44" s="6"/>
      <c r="L44" s="6"/>
      <c r="M44" s="6"/>
    </row>
    <row r="45" spans="4:13" s="5" customFormat="1" ht="12.75">
      <c r="D45" s="6"/>
      <c r="H45" s="6"/>
      <c r="I45" s="6"/>
      <c r="J45" s="6"/>
      <c r="K45" s="6"/>
      <c r="L45" s="6"/>
      <c r="M45" s="6"/>
    </row>
    <row r="46" spans="4:13" s="5" customFormat="1" ht="12.75">
      <c r="D46" s="6"/>
      <c r="H46" s="6"/>
      <c r="I46" s="6"/>
      <c r="J46" s="6"/>
      <c r="K46" s="6"/>
      <c r="L46" s="6"/>
      <c r="M46" s="6"/>
    </row>
    <row r="47" spans="4:13" s="5" customFormat="1" ht="12.75">
      <c r="D47" s="6"/>
      <c r="H47" s="6"/>
      <c r="I47" s="6"/>
      <c r="J47" s="6"/>
      <c r="K47" s="6"/>
      <c r="L47" s="6"/>
      <c r="M47" s="6"/>
    </row>
    <row r="48" spans="4:13" s="5" customFormat="1" ht="12.75">
      <c r="D48" s="6"/>
      <c r="H48" s="6"/>
      <c r="I48" s="6"/>
      <c r="J48" s="6"/>
      <c r="K48" s="6"/>
      <c r="L48" s="6"/>
      <c r="M48" s="6"/>
    </row>
    <row r="49" spans="4:13" s="5" customFormat="1" ht="12.75">
      <c r="D49" s="6"/>
      <c r="H49" s="6"/>
      <c r="I49" s="6"/>
      <c r="J49" s="6"/>
      <c r="K49" s="6"/>
      <c r="L49" s="6"/>
      <c r="M49" s="6"/>
    </row>
    <row r="50" spans="4:13" s="5" customFormat="1" ht="12.75">
      <c r="D50" s="6"/>
      <c r="H50" s="6"/>
      <c r="I50" s="6"/>
      <c r="J50" s="6"/>
      <c r="K50" s="6"/>
      <c r="L50" s="6"/>
      <c r="M50" s="6"/>
    </row>
    <row r="51" spans="4:13" s="5" customFormat="1" ht="12.75">
      <c r="D51" s="6"/>
      <c r="H51" s="6"/>
      <c r="I51" s="6"/>
      <c r="J51" s="6"/>
      <c r="K51" s="6"/>
      <c r="L51" s="6"/>
      <c r="M51" s="6"/>
    </row>
    <row r="52" spans="4:13" s="5" customFormat="1" ht="12.75">
      <c r="D52" s="6"/>
      <c r="H52" s="6"/>
      <c r="I52" s="6"/>
      <c r="J52" s="6"/>
      <c r="K52" s="6"/>
      <c r="L52" s="6"/>
      <c r="M52" s="6"/>
    </row>
    <row r="53" spans="4:13" s="5" customFormat="1" ht="12.75">
      <c r="D53" s="6"/>
      <c r="H53" s="6"/>
      <c r="I53" s="6"/>
      <c r="J53" s="6"/>
      <c r="K53" s="6"/>
      <c r="L53" s="6"/>
      <c r="M53" s="6"/>
    </row>
    <row r="54" spans="4:13" s="5" customFormat="1" ht="12.75">
      <c r="D54" s="6"/>
      <c r="H54" s="6"/>
      <c r="I54" s="6"/>
      <c r="J54" s="6"/>
      <c r="K54" s="6"/>
      <c r="L54" s="6"/>
      <c r="M54" s="6"/>
    </row>
    <row r="55" spans="4:13" s="5" customFormat="1" ht="12.75">
      <c r="D55" s="6"/>
      <c r="H55" s="6"/>
      <c r="I55" s="6"/>
      <c r="J55" s="6"/>
      <c r="K55" s="6"/>
      <c r="L55" s="6"/>
      <c r="M55" s="6"/>
    </row>
    <row r="56" spans="4:13" s="5" customFormat="1" ht="12.75">
      <c r="D56" s="6"/>
      <c r="H56" s="6"/>
      <c r="I56" s="6"/>
      <c r="J56" s="6"/>
      <c r="K56" s="6"/>
      <c r="L56" s="6"/>
      <c r="M56" s="6"/>
    </row>
    <row r="57" spans="4:13" s="5" customFormat="1" ht="12.75">
      <c r="D57" s="6"/>
      <c r="H57" s="6"/>
      <c r="I57" s="6"/>
      <c r="J57" s="6"/>
      <c r="K57" s="6"/>
      <c r="L57" s="6"/>
      <c r="M57" s="6"/>
    </row>
    <row r="58" spans="4:13" s="5" customFormat="1" ht="12.75">
      <c r="D58" s="6"/>
      <c r="H58" s="6"/>
      <c r="I58" s="6"/>
      <c r="J58" s="6"/>
      <c r="K58" s="6"/>
      <c r="L58" s="6"/>
      <c r="M58" s="6"/>
    </row>
    <row r="59" spans="4:13" s="5" customFormat="1" ht="12.75">
      <c r="D59" s="6"/>
      <c r="H59" s="6"/>
      <c r="I59" s="6"/>
      <c r="J59" s="6"/>
      <c r="K59" s="6"/>
      <c r="L59" s="6"/>
      <c r="M59" s="6"/>
    </row>
    <row r="60" spans="4:13" s="5" customFormat="1" ht="12.75">
      <c r="D60" s="6"/>
      <c r="H60" s="6"/>
      <c r="I60" s="6"/>
      <c r="J60" s="6"/>
      <c r="K60" s="6"/>
      <c r="L60" s="6"/>
      <c r="M60" s="6"/>
    </row>
    <row r="63" spans="4:19" s="74" customFormat="1" ht="15.75">
      <c r="D63" s="2"/>
      <c r="E63" s="1"/>
      <c r="F63" s="1"/>
      <c r="G63" s="1"/>
      <c r="H63" s="2"/>
      <c r="I63" s="2"/>
      <c r="J63" s="2"/>
      <c r="K63" s="2"/>
      <c r="L63" s="1"/>
      <c r="M63" s="2"/>
      <c r="N63" s="1"/>
      <c r="O63" s="1"/>
      <c r="P63" s="1"/>
      <c r="Q63" s="1"/>
      <c r="R63" s="1"/>
      <c r="S63" s="1"/>
    </row>
    <row r="68" spans="4:19" s="74" customFormat="1" ht="15.75">
      <c r="D68" s="2"/>
      <c r="E68" s="1"/>
      <c r="F68" s="1"/>
      <c r="G68" s="1"/>
      <c r="H68" s="2"/>
      <c r="I68" s="2"/>
      <c r="J68" s="2"/>
      <c r="K68" s="2"/>
      <c r="L68" s="2"/>
      <c r="M68" s="2"/>
      <c r="N68" s="1"/>
      <c r="O68" s="1"/>
      <c r="P68" s="1"/>
      <c r="Q68" s="1"/>
      <c r="R68" s="1"/>
      <c r="S68" s="1"/>
    </row>
    <row r="69" spans="4:19" s="74" customFormat="1" ht="15.75">
      <c r="D69" s="2"/>
      <c r="E69" s="1"/>
      <c r="F69" s="1"/>
      <c r="G69" s="1"/>
      <c r="H69" s="2"/>
      <c r="I69" s="2"/>
      <c r="J69" s="2"/>
      <c r="K69" s="2"/>
      <c r="L69" s="2"/>
      <c r="M69" s="2"/>
      <c r="N69" s="1"/>
      <c r="O69" s="1"/>
      <c r="P69" s="1"/>
      <c r="Q69" s="1"/>
      <c r="R69" s="1"/>
      <c r="S69" s="1"/>
    </row>
    <row r="70" spans="4:19" s="74" customFormat="1" ht="15.75">
      <c r="D70" s="2"/>
      <c r="E70" s="1"/>
      <c r="F70" s="1"/>
      <c r="G70" s="1"/>
      <c r="H70" s="2"/>
      <c r="I70" s="2"/>
      <c r="J70" s="2"/>
      <c r="K70" s="2"/>
      <c r="L70" s="2"/>
      <c r="M70" s="2"/>
      <c r="N70" s="1"/>
      <c r="O70" s="1"/>
      <c r="P70" s="1"/>
      <c r="Q70" s="1"/>
      <c r="R70" s="1"/>
      <c r="S70" s="1"/>
    </row>
    <row r="71" spans="4:19" s="74" customFormat="1" ht="15.75">
      <c r="D71" s="2"/>
      <c r="E71" s="1"/>
      <c r="F71" s="1"/>
      <c r="G71" s="1"/>
      <c r="H71" s="2"/>
      <c r="I71" s="2"/>
      <c r="J71" s="2"/>
      <c r="K71" s="2"/>
      <c r="L71" s="2"/>
      <c r="M71" s="2"/>
      <c r="N71" s="1"/>
      <c r="O71" s="1"/>
      <c r="P71" s="1"/>
      <c r="Q71" s="1"/>
      <c r="R71" s="1"/>
      <c r="S71" s="1"/>
    </row>
    <row r="72" spans="4:19" s="74" customFormat="1" ht="15.75">
      <c r="D72" s="2"/>
      <c r="E72" s="1"/>
      <c r="F72" s="1"/>
      <c r="G72" s="1"/>
      <c r="H72" s="2"/>
      <c r="I72" s="2"/>
      <c r="J72" s="2"/>
      <c r="K72" s="2"/>
      <c r="L72" s="2"/>
      <c r="M72" s="2"/>
      <c r="N72" s="1"/>
      <c r="O72" s="1"/>
      <c r="P72" s="1"/>
      <c r="Q72" s="1"/>
      <c r="R72" s="1"/>
      <c r="S72" s="1"/>
    </row>
    <row r="73" spans="4:19" s="74" customFormat="1" ht="15.75">
      <c r="D73" s="2"/>
      <c r="E73" s="1"/>
      <c r="F73" s="1"/>
      <c r="G73" s="1"/>
      <c r="H73" s="2"/>
      <c r="I73" s="2"/>
      <c r="J73" s="2"/>
      <c r="K73" s="2"/>
      <c r="L73" s="2"/>
      <c r="M73" s="2"/>
      <c r="N73" s="1"/>
      <c r="O73" s="1"/>
      <c r="P73" s="1"/>
      <c r="Q73" s="1"/>
      <c r="R73" s="1"/>
      <c r="S73" s="1"/>
    </row>
    <row r="74" spans="4:19" s="74" customFormat="1" ht="15.75">
      <c r="D74" s="2"/>
      <c r="E74" s="1"/>
      <c r="F74" s="1"/>
      <c r="G74" s="1"/>
      <c r="H74" s="2"/>
      <c r="I74" s="2"/>
      <c r="J74" s="2"/>
      <c r="K74" s="2"/>
      <c r="L74" s="2"/>
      <c r="M74" s="2"/>
      <c r="N74" s="1"/>
      <c r="O74" s="1"/>
      <c r="P74" s="1"/>
      <c r="Q74" s="1"/>
      <c r="R74" s="1"/>
      <c r="S74" s="1"/>
    </row>
    <row r="75" spans="4:19" s="74" customFormat="1" ht="15.75">
      <c r="D75" s="2"/>
      <c r="E75" s="1"/>
      <c r="F75" s="1"/>
      <c r="G75" s="1"/>
      <c r="H75" s="2"/>
      <c r="I75" s="2"/>
      <c r="J75" s="2"/>
      <c r="K75" s="2"/>
      <c r="L75" s="2"/>
      <c r="M75" s="2"/>
      <c r="N75" s="1"/>
      <c r="O75" s="1"/>
      <c r="P75" s="1"/>
      <c r="Q75" s="1"/>
      <c r="R75" s="1"/>
      <c r="S75" s="1"/>
    </row>
    <row r="76" spans="4:19" s="74" customFormat="1" ht="15.75">
      <c r="D76" s="2"/>
      <c r="E76" s="1"/>
      <c r="F76" s="1"/>
      <c r="G76" s="1"/>
      <c r="H76" s="2"/>
      <c r="I76" s="2"/>
      <c r="J76" s="2"/>
      <c r="K76" s="2"/>
      <c r="L76" s="2"/>
      <c r="M76" s="2"/>
      <c r="N76" s="1"/>
      <c r="O76" s="1"/>
      <c r="P76" s="1"/>
      <c r="Q76" s="1"/>
      <c r="R76" s="1"/>
      <c r="S76" s="1"/>
    </row>
    <row r="77" spans="4:19" s="74" customFormat="1" ht="15.75">
      <c r="D77" s="2"/>
      <c r="E77" s="1"/>
      <c r="F77" s="1"/>
      <c r="G77" s="1"/>
      <c r="H77" s="2"/>
      <c r="I77" s="2"/>
      <c r="J77" s="2"/>
      <c r="K77" s="2"/>
      <c r="L77" s="2"/>
      <c r="M77" s="2"/>
      <c r="N77" s="1"/>
      <c r="O77" s="1"/>
      <c r="P77" s="1"/>
      <c r="Q77" s="1"/>
      <c r="R77" s="1"/>
      <c r="S77" s="1"/>
    </row>
    <row r="78" spans="4:19" s="74" customFormat="1" ht="15.75">
      <c r="D78" s="2"/>
      <c r="E78" s="1"/>
      <c r="F78" s="1"/>
      <c r="G78" s="1"/>
      <c r="H78" s="2"/>
      <c r="I78" s="2"/>
      <c r="J78" s="2"/>
      <c r="K78" s="2"/>
      <c r="L78" s="2"/>
      <c r="M78" s="2"/>
      <c r="N78" s="1"/>
      <c r="O78" s="1"/>
      <c r="P78" s="1"/>
      <c r="Q78" s="1"/>
      <c r="R78" s="1"/>
      <c r="S78" s="1"/>
    </row>
    <row r="79" spans="4:19" s="74" customFormat="1" ht="15.75">
      <c r="D79" s="2"/>
      <c r="E79" s="1"/>
      <c r="F79" s="1"/>
      <c r="G79" s="1"/>
      <c r="H79" s="2"/>
      <c r="I79" s="2"/>
      <c r="J79" s="2"/>
      <c r="K79" s="2"/>
      <c r="L79" s="2"/>
      <c r="M79" s="2"/>
      <c r="N79" s="1"/>
      <c r="O79" s="1"/>
      <c r="P79" s="1"/>
      <c r="Q79" s="1"/>
      <c r="R79" s="1"/>
      <c r="S79" s="1"/>
    </row>
    <row r="80" spans="4:19" s="74" customFormat="1" ht="15.75">
      <c r="D80" s="2"/>
      <c r="E80" s="1"/>
      <c r="F80" s="1"/>
      <c r="G80" s="1"/>
      <c r="H80" s="2"/>
      <c r="I80" s="2"/>
      <c r="J80" s="2"/>
      <c r="K80" s="2"/>
      <c r="L80" s="2"/>
      <c r="M80" s="2"/>
      <c r="N80" s="1"/>
      <c r="O80" s="1"/>
      <c r="P80" s="1"/>
      <c r="Q80" s="1"/>
      <c r="R80" s="1"/>
      <c r="S80" s="1"/>
    </row>
    <row r="81" spans="4:19" s="74" customFormat="1" ht="15.75">
      <c r="D81" s="2"/>
      <c r="E81" s="1"/>
      <c r="F81" s="1"/>
      <c r="G81" s="1"/>
      <c r="H81" s="2"/>
      <c r="I81" s="2"/>
      <c r="J81" s="2"/>
      <c r="K81" s="2"/>
      <c r="L81" s="2"/>
      <c r="M81" s="2"/>
      <c r="N81" s="1"/>
      <c r="O81" s="1"/>
      <c r="P81" s="1"/>
      <c r="Q81" s="1"/>
      <c r="R81" s="1"/>
      <c r="S81" s="1"/>
    </row>
    <row r="82" spans="4:19" s="74" customFormat="1" ht="15.75">
      <c r="D82" s="2"/>
      <c r="E82" s="1"/>
      <c r="F82" s="1"/>
      <c r="G82" s="1"/>
      <c r="H82" s="2"/>
      <c r="I82" s="2"/>
      <c r="J82" s="2"/>
      <c r="K82" s="2"/>
      <c r="L82" s="2"/>
      <c r="M82" s="2"/>
      <c r="N82" s="1"/>
      <c r="O82" s="1"/>
      <c r="P82" s="1"/>
      <c r="Q82" s="1"/>
      <c r="R82" s="1"/>
      <c r="S82" s="1"/>
    </row>
    <row r="83" spans="4:19" s="74" customFormat="1" ht="15.75">
      <c r="D83" s="2"/>
      <c r="E83" s="1"/>
      <c r="F83" s="1"/>
      <c r="G83" s="1"/>
      <c r="H83" s="2"/>
      <c r="I83" s="2"/>
      <c r="J83" s="2"/>
      <c r="K83" s="2"/>
      <c r="L83" s="2"/>
      <c r="M83" s="2"/>
      <c r="N83" s="1"/>
      <c r="O83" s="1"/>
      <c r="P83" s="1"/>
      <c r="Q83" s="1"/>
      <c r="R83" s="1"/>
      <c r="S83" s="1"/>
    </row>
  </sheetData>
  <sheetProtection password="CE0A" sheet="1" objects="1" scenarios="1" formatCells="0" formatColumns="0" formatRows="0"/>
  <mergeCells count="14">
    <mergeCell ref="B3:J3"/>
    <mergeCell ref="B6:D6"/>
    <mergeCell ref="F6:G6"/>
    <mergeCell ref="B7:C7"/>
    <mergeCell ref="G7:H7"/>
    <mergeCell ref="J7:J8"/>
    <mergeCell ref="B8:C8"/>
    <mergeCell ref="I31:J31"/>
    <mergeCell ref="B9:C9"/>
    <mergeCell ref="B10:C10"/>
    <mergeCell ref="B11:C11"/>
    <mergeCell ref="G17:H17"/>
    <mergeCell ref="G18:H18"/>
    <mergeCell ref="G19:H19"/>
  </mergeCells>
  <dataValidations count="1">
    <dataValidation type="list" allowBlank="1" showInputMessage="1" showErrorMessage="1" sqref="G7:H7">
      <formula1>$P$12:$P$27</formula1>
    </dataValidation>
  </dataValidations>
  <printOptions horizontalCentered="1"/>
  <pageMargins left="0.19685039370078702" right="0.3149606299212601" top="0.11811023622047202" bottom="0.39370078740157405" header="0.11811023622047202" footer="0.19685039370078702"/>
  <pageSetup fitToHeight="0" fitToWidth="0" horizontalDpi="600" verticalDpi="600" orientation="landscape" paperSize="9" r:id="rId2"/>
  <headerFooter>
    <oddFooter>&amp;R&amp;"Wingdings 3,Regular"&amp;36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Société HUCHEZ</dc:creator>
  <cp:keywords/>
  <dc:description/>
  <cp:lastModifiedBy>Ole-Christian Bretteville</cp:lastModifiedBy>
  <cp:lastPrinted>2021-04-22T12:53:57Z</cp:lastPrinted>
  <dcterms:created xsi:type="dcterms:W3CDTF">2000-11-14T09:47:54Z</dcterms:created>
  <dcterms:modified xsi:type="dcterms:W3CDTF">2022-08-17T13:48:17Z</dcterms:modified>
  <cp:category/>
  <cp:version/>
  <cp:contentType/>
  <cp:contentStatus/>
</cp:coreProperties>
</file>